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B.Baulch\Documents\IFPRI-Malawi\FISP\"/>
    </mc:Choice>
  </mc:AlternateContent>
  <xr:revisionPtr revIDLastSave="0" documentId="13_ncr:1_{22A5DCAC-FACA-4D91-8959-FA4309644721}" xr6:coauthVersionLast="36" xr6:coauthVersionMax="36" xr10:uidLastSave="{00000000-0000-0000-0000-000000000000}"/>
  <bookViews>
    <workbookView xWindow="0" yWindow="0" windowWidth="19200" windowHeight="6930" xr2:uid="{00000000-000D-0000-FFFF-FFFF00000000}"/>
  </bookViews>
  <sheets>
    <sheet name="Sheet1" sheetId="1" r:id="rId1"/>
    <sheet name="Sheet2" sheetId="2" r:id="rId2"/>
  </sheets>
  <definedNames>
    <definedName name="_xlnm.Print_Area" localSheetId="0">Sheet1!$A$1:$F$28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1" i="1" l="1"/>
  <c r="C11" i="1"/>
  <c r="D13" i="1" l="1"/>
  <c r="D14" i="1" s="1"/>
  <c r="D15" i="1" s="1"/>
  <c r="D16" i="1" s="1"/>
  <c r="E28" i="1"/>
  <c r="C12" i="1"/>
  <c r="C14" i="1" s="1"/>
  <c r="C15" i="1" s="1"/>
  <c r="C16" i="1" s="1"/>
</calcChain>
</file>

<file path=xl/sharedStrings.xml><?xml version="1.0" encoding="utf-8"?>
<sst xmlns="http://schemas.openxmlformats.org/spreadsheetml/2006/main" count="38" uniqueCount="38">
  <si>
    <t>Variable</t>
  </si>
  <si>
    <t>Fertiliser Costs</t>
  </si>
  <si>
    <t>Cereal seed costs</t>
  </si>
  <si>
    <t>Legume seed costs</t>
  </si>
  <si>
    <t>Voucher printing costs</t>
  </si>
  <si>
    <t>Ministry operating costs</t>
  </si>
  <si>
    <t>SFFRFM operating costs</t>
  </si>
  <si>
    <t>LU operating costs</t>
  </si>
  <si>
    <t>Final Costs</t>
  </si>
  <si>
    <t>Total (MWK)</t>
  </si>
  <si>
    <t>Costs without Seeds</t>
  </si>
  <si>
    <t>Inelastic       Fertilizer Demand</t>
  </si>
  <si>
    <t>Elastic             Fertilizer Demand</t>
  </si>
  <si>
    <t>Fertilizer consumption (MT) without FISP</t>
  </si>
  <si>
    <t>Malawi Kwacha exchange Rate (US$/MWK)</t>
  </si>
  <si>
    <t>Subsidy Rate (%)</t>
  </si>
  <si>
    <t>Average market prices of fertilizer (MWK/kg)</t>
  </si>
  <si>
    <t>Cost (US$ millions) of subsidy</t>
  </si>
  <si>
    <t>Cost of an Untargeted Universal Subsidy in Malawi</t>
  </si>
  <si>
    <t>Own price elasticity of demand for fertilizer</t>
  </si>
  <si>
    <t>Notes:</t>
  </si>
  <si>
    <t>Fertilizer consumption (MT) with elastic fertilizer demand</t>
  </si>
  <si>
    <t>Fertilizer consumption (MT) with perfectly inelastic fertilizer demand</t>
  </si>
  <si>
    <t>Reference Only</t>
  </si>
  <si>
    <t>This is the percentage that the fertilizer price is subsidized</t>
  </si>
  <si>
    <t>This is the typical average price of NPK and Urea</t>
  </si>
  <si>
    <t>Source: 2017-18 FISP Implementation Report</t>
  </si>
  <si>
    <t>Costs of FISP covering 900,000 farm families in 2017/18 season</t>
  </si>
  <si>
    <t xml:space="preserve">This is the responsiveness of fertilizer demand to a change in the price of </t>
  </si>
  <si>
    <t>fertilizer. Komarek et al (2017) estimate a price elasticity of demand for fertilizer in Malawi of -0.92. Chirwa and Dorward (2013) estimate the price elasticity of demand for fertilizer among smallholder farmers in Malawi at -0.51.</t>
  </si>
  <si>
    <t>Technical Support</t>
  </si>
  <si>
    <t>Adminstration costs (%)</t>
  </si>
  <si>
    <t>Cost (MWK billions) of subsidy</t>
  </si>
  <si>
    <t>Value (MWK billions) of fertilizer</t>
  </si>
  <si>
    <r>
      <t xml:space="preserve">Chirwa, E., &amp; Dorward, A. (2013). </t>
    </r>
    <r>
      <rPr>
        <i/>
        <sz val="10"/>
        <color theme="1"/>
        <rFont val="Arial"/>
        <family val="2"/>
      </rPr>
      <t>Agricultural Input Subsidies: The Recent Malawi Experience</t>
    </r>
    <r>
      <rPr>
        <sz val="10"/>
        <color theme="1"/>
        <rFont val="Arial"/>
        <family val="2"/>
      </rPr>
      <t>. Oxford: Oxford University Press</t>
    </r>
  </si>
  <si>
    <r>
      <t xml:space="preserve">Komarek, A. M., Drogue, S., Chenoune, R., Hawkins, J., Msangi, S., Belhouchette, H., &amp; Flichman, G. (2017). Agricultural household effects of fertilizer price changes for smallholder farmers in central Malawi. </t>
    </r>
    <r>
      <rPr>
        <i/>
        <sz val="10"/>
        <color theme="1"/>
        <rFont val="Arial"/>
        <family val="2"/>
      </rPr>
      <t>Agricultural Systems</t>
    </r>
    <r>
      <rPr>
        <sz val="10"/>
        <color theme="1"/>
        <rFont val="Arial"/>
        <family val="2"/>
      </rPr>
      <t xml:space="preserve">, </t>
    </r>
    <r>
      <rPr>
        <i/>
        <sz val="10"/>
        <color theme="1"/>
        <rFont val="Arial"/>
        <family val="2"/>
      </rPr>
      <t>154</t>
    </r>
    <r>
      <rPr>
        <sz val="10"/>
        <color theme="1"/>
        <rFont val="Arial"/>
        <family val="2"/>
      </rPr>
      <t>, 168–178. https://doi.org/10.1016/j.agsy.2017.03.016</t>
    </r>
  </si>
  <si>
    <t>This spreadsheet is designed to be easy to use for anyone with basic spreadsheet skills. However, should questions on its use arise                 please email: IFPRI-Lilongwe@cgiar.org</t>
  </si>
  <si>
    <r>
      <t xml:space="preserve">This spreadsheet aims to provide an easy use tool for economic and policy advisors to calculate the costs of an untargeted universal fertilizer subsidy (UFS) in  Malawi.  By changing the  subsidy rate in cell C8, or the other cells shaded in green, the budgetary costs of a UFS can be estimated (adding an additional percentage for administration costs). The total cost of the fertilizer subsidy in MWK billions and US$ millions can then be found in the yellow shaded cells.  Please do </t>
    </r>
    <r>
      <rPr>
        <b/>
        <u/>
        <sz val="11"/>
        <color theme="1"/>
        <rFont val="Calibri"/>
        <family val="2"/>
        <scheme val="minor"/>
      </rPr>
      <t>not</t>
    </r>
    <r>
      <rPr>
        <sz val="11"/>
        <color theme="1"/>
        <rFont val="Calibri"/>
        <family val="2"/>
        <scheme val="minor"/>
      </rPr>
      <t xml:space="preserve"> change the formulae in the pink shaded cells.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</si>
</sst>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_);_(* \(#,##0.0\);_(* &quot;-&quot;??_);_(@_)"/>
    <numFmt numFmtId="166" formatCode="0.0%"/>
  </numFmts>
  <fonts count="9"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b/>
      <u/>
      <sz val="11"/>
      <color theme="1"/>
      <name val="Calibri"/>
      <family val="2"/>
      <scheme val="minor"/>
    </font>
    <font>
      <u/>
      <sz val="11"/>
      <color theme="1"/>
      <name val="Calibri"/>
      <family val="2"/>
      <scheme val="minor"/>
    </font>
    <font>
      <b/>
      <sz val="18"/>
      <color theme="1"/>
      <name val="Calibri"/>
      <family val="2"/>
      <scheme val="minor"/>
    </font>
    <font>
      <sz val="10"/>
      <color theme="1"/>
      <name val="Arial"/>
      <family val="2"/>
    </font>
    <font>
      <i/>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FF9999"/>
        <bgColor indexed="64"/>
      </patternFill>
    </fill>
  </fills>
  <borders count="12">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4">
    <xf numFmtId="0" fontId="0" fillId="0" borderId="0" xfId="0"/>
    <xf numFmtId="0" fontId="1" fillId="0" borderId="0" xfId="0" applyFont="1"/>
    <xf numFmtId="43" fontId="0" fillId="0" borderId="0" xfId="1" applyFont="1"/>
    <xf numFmtId="43" fontId="0" fillId="0" borderId="0" xfId="0" applyNumberFormat="1"/>
    <xf numFmtId="0" fontId="1" fillId="0" borderId="0" xfId="0" applyFont="1" applyFill="1" applyBorder="1"/>
    <xf numFmtId="43" fontId="0" fillId="0" borderId="0" xfId="1" applyFont="1" applyAlignment="1">
      <alignment vertical="top" wrapText="1"/>
    </xf>
    <xf numFmtId="164" fontId="0" fillId="0" borderId="0" xfId="0" applyNumberFormat="1"/>
    <xf numFmtId="164" fontId="0" fillId="0" borderId="0" xfId="1" applyNumberFormat="1" applyFont="1" applyBorder="1"/>
    <xf numFmtId="164" fontId="0" fillId="0" borderId="0" xfId="0" applyNumberFormat="1" applyBorder="1"/>
    <xf numFmtId="0" fontId="0" fillId="0" borderId="0" xfId="0" applyBorder="1"/>
    <xf numFmtId="0" fontId="0" fillId="0" borderId="2" xfId="0" applyBorder="1"/>
    <xf numFmtId="0" fontId="0" fillId="0" borderId="2" xfId="0" applyBorder="1" applyAlignment="1">
      <alignment wrapText="1"/>
    </xf>
    <xf numFmtId="0" fontId="0" fillId="0" borderId="4" xfId="0" applyBorder="1"/>
    <xf numFmtId="0" fontId="1" fillId="0" borderId="5" xfId="0" applyFont="1" applyBorder="1"/>
    <xf numFmtId="0" fontId="1" fillId="0" borderId="6" xfId="0" applyFont="1" applyBorder="1" applyAlignment="1">
      <alignment horizontal="right" wrapText="1"/>
    </xf>
    <xf numFmtId="0" fontId="1" fillId="0" borderId="7" xfId="0" applyFont="1" applyBorder="1" applyAlignment="1">
      <alignment horizontal="right" wrapText="1"/>
    </xf>
    <xf numFmtId="9" fontId="0" fillId="3" borderId="0" xfId="2" applyFont="1" applyFill="1"/>
    <xf numFmtId="0" fontId="0" fillId="3" borderId="0" xfId="0" applyFill="1"/>
    <xf numFmtId="165" fontId="0" fillId="2" borderId="1" xfId="1" applyNumberFormat="1" applyFont="1" applyFill="1" applyBorder="1"/>
    <xf numFmtId="165" fontId="0" fillId="2" borderId="8" xfId="1" applyNumberFormat="1" applyFont="1" applyFill="1" applyBorder="1"/>
    <xf numFmtId="0" fontId="1" fillId="0" borderId="9" xfId="0" applyFont="1" applyBorder="1"/>
    <xf numFmtId="164" fontId="1" fillId="0" borderId="9" xfId="0" applyNumberFormat="1" applyFont="1" applyBorder="1"/>
    <xf numFmtId="0" fontId="0" fillId="0" borderId="10" xfId="0" applyBorder="1"/>
    <xf numFmtId="164" fontId="0" fillId="0" borderId="10" xfId="1" applyNumberFormat="1" applyFont="1" applyBorder="1" applyAlignment="1">
      <alignment horizontal="right"/>
    </xf>
    <xf numFmtId="0" fontId="0" fillId="0" borderId="11" xfId="0" applyBorder="1"/>
    <xf numFmtId="164" fontId="0" fillId="0" borderId="11" xfId="0" applyNumberFormat="1" applyBorder="1"/>
    <xf numFmtId="0" fontId="5" fillId="0" borderId="0" xfId="0" applyFont="1"/>
    <xf numFmtId="164" fontId="0" fillId="4" borderId="0" xfId="1" applyNumberFormat="1" applyFont="1" applyFill="1" applyBorder="1"/>
    <xf numFmtId="164" fontId="0" fillId="4" borderId="3" xfId="1" applyNumberFormat="1" applyFont="1" applyFill="1" applyBorder="1"/>
    <xf numFmtId="0" fontId="0" fillId="4" borderId="0" xfId="0" applyFill="1" applyBorder="1" applyAlignment="1">
      <alignment wrapText="1"/>
    </xf>
    <xf numFmtId="164" fontId="0" fillId="4" borderId="3" xfId="0" applyNumberFormat="1" applyFill="1" applyBorder="1"/>
    <xf numFmtId="0" fontId="6" fillId="0" borderId="0" xfId="0" applyFont="1"/>
    <xf numFmtId="0" fontId="3" fillId="0" borderId="0" xfId="0" applyFont="1"/>
    <xf numFmtId="0" fontId="4" fillId="0" borderId="0" xfId="0" applyFont="1"/>
    <xf numFmtId="166" fontId="0" fillId="3" borderId="0" xfId="2" applyNumberFormat="1" applyFont="1" applyFill="1"/>
    <xf numFmtId="165" fontId="0" fillId="4" borderId="0" xfId="0" applyNumberFormat="1" applyFill="1" applyBorder="1"/>
    <xf numFmtId="165" fontId="0" fillId="4" borderId="3" xfId="0" applyNumberFormat="1" applyFill="1" applyBorder="1"/>
    <xf numFmtId="165" fontId="0" fillId="2" borderId="0" xfId="0" applyNumberFormat="1" applyFill="1" applyBorder="1"/>
    <xf numFmtId="165" fontId="0" fillId="2" borderId="3" xfId="0" applyNumberFormat="1" applyFill="1" applyBorder="1"/>
    <xf numFmtId="0" fontId="0" fillId="0" borderId="0" xfId="0" applyAlignment="1">
      <alignment horizontal="left" vertical="top" wrapText="1"/>
    </xf>
    <xf numFmtId="0" fontId="7" fillId="0" borderId="0" xfId="0" applyFont="1" applyAlignment="1">
      <alignment vertical="center"/>
    </xf>
    <xf numFmtId="0" fontId="7" fillId="0" borderId="0" xfId="0" applyFont="1" applyAlignment="1">
      <alignment horizontal="left" vertical="center" wrapText="1"/>
    </xf>
    <xf numFmtId="0" fontId="1" fillId="0" borderId="0" xfId="0" applyFont="1" applyBorder="1"/>
    <xf numFmtId="0" fontId="0" fillId="0" borderId="0" xfId="0"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9999"/>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603251</xdr:colOff>
      <xdr:row>0</xdr:row>
      <xdr:rowOff>12700</xdr:rowOff>
    </xdr:from>
    <xdr:to>
      <xdr:col>9</xdr:col>
      <xdr:colOff>25401</xdr:colOff>
      <xdr:row>2</xdr:row>
      <xdr:rowOff>337834</xdr:rowOff>
    </xdr:to>
    <xdr:pic>
      <xdr:nvPicPr>
        <xdr:cNvPr id="5" name="Picture 4">
          <a:extLst>
            <a:ext uri="{FF2B5EF4-FFF2-40B4-BE49-F238E27FC236}">
              <a16:creationId xmlns:a16="http://schemas.microsoft.com/office/drawing/2014/main" id="{8E68DBAC-876D-441F-9C75-343D94F1F311}"/>
            </a:ext>
          </a:extLst>
        </xdr:cNvPr>
        <xdr:cNvPicPr>
          <a:picLocks noChangeAspect="1"/>
        </xdr:cNvPicPr>
      </xdr:nvPicPr>
      <xdr:blipFill>
        <a:blip xmlns:r="http://schemas.openxmlformats.org/officeDocument/2006/relationships" r:embed="rId1"/>
        <a:stretch>
          <a:fillRect/>
        </a:stretch>
      </xdr:blipFill>
      <xdr:spPr>
        <a:xfrm>
          <a:off x="9404351" y="12700"/>
          <a:ext cx="2165350" cy="8077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zoomScaleNormal="100" zoomScaleSheetLayoutView="100" workbookViewId="0">
      <selection activeCell="E7" sqref="E7"/>
    </sheetView>
  </sheetViews>
  <sheetFormatPr defaultRowHeight="14.5" x14ac:dyDescent="0.35"/>
  <cols>
    <col min="1" max="1" width="5.1796875" customWidth="1"/>
    <col min="2" max="2" width="46.1796875" customWidth="1"/>
    <col min="3" max="4" width="17.453125" customWidth="1"/>
    <col min="5" max="5" width="17.7265625" customWidth="1"/>
    <col min="6" max="6" width="22" customWidth="1"/>
    <col min="9" max="9" width="21.81640625" bestFit="1" customWidth="1"/>
    <col min="10" max="10" width="19" bestFit="1" customWidth="1"/>
    <col min="11" max="11" width="15.453125" bestFit="1" customWidth="1"/>
    <col min="12" max="12" width="18" bestFit="1" customWidth="1"/>
  </cols>
  <sheetData>
    <row r="1" spans="2:9" ht="23.5" x14ac:dyDescent="0.55000000000000004">
      <c r="B1" s="31" t="s">
        <v>18</v>
      </c>
      <c r="C1" s="1"/>
    </row>
    <row r="3" spans="2:9" ht="72" customHeight="1" x14ac:dyDescent="0.35">
      <c r="B3" s="39" t="s">
        <v>37</v>
      </c>
      <c r="C3" s="39"/>
      <c r="D3" s="39"/>
      <c r="E3" s="39"/>
      <c r="F3" s="39"/>
      <c r="G3" s="39"/>
    </row>
    <row r="4" spans="2:9" x14ac:dyDescent="0.35">
      <c r="F4" s="26" t="s">
        <v>20</v>
      </c>
    </row>
    <row r="5" spans="2:9" x14ac:dyDescent="0.35">
      <c r="B5" t="s">
        <v>15</v>
      </c>
      <c r="C5" s="16">
        <v>0.5</v>
      </c>
      <c r="F5" t="s">
        <v>24</v>
      </c>
    </row>
    <row r="6" spans="2:9" x14ac:dyDescent="0.35">
      <c r="B6" t="s">
        <v>16</v>
      </c>
      <c r="C6" s="17">
        <v>420</v>
      </c>
      <c r="F6" t="s">
        <v>25</v>
      </c>
    </row>
    <row r="7" spans="2:9" x14ac:dyDescent="0.35">
      <c r="B7" t="s">
        <v>14</v>
      </c>
      <c r="C7" s="17">
        <v>1.3755200000000001E-3</v>
      </c>
    </row>
    <row r="8" spans="2:9" x14ac:dyDescent="0.35">
      <c r="B8" t="s">
        <v>19</v>
      </c>
      <c r="C8" s="17">
        <v>-0.92</v>
      </c>
      <c r="F8" t="s">
        <v>28</v>
      </c>
    </row>
    <row r="9" spans="2:9" ht="15" thickBot="1" x14ac:dyDescent="0.4">
      <c r="B9" t="s">
        <v>31</v>
      </c>
      <c r="C9" s="34">
        <v>5.0000000000000001E-3</v>
      </c>
      <c r="F9" s="39" t="s">
        <v>29</v>
      </c>
      <c r="G9" s="39"/>
      <c r="H9" s="39"/>
      <c r="I9" s="39"/>
    </row>
    <row r="10" spans="2:9" ht="28" customHeight="1" thickBot="1" x14ac:dyDescent="0.4">
      <c r="B10" s="13"/>
      <c r="C10" s="14" t="s">
        <v>11</v>
      </c>
      <c r="D10" s="15" t="s">
        <v>12</v>
      </c>
      <c r="F10" s="39"/>
      <c r="G10" s="39"/>
      <c r="H10" s="39"/>
      <c r="I10" s="39"/>
    </row>
    <row r="11" spans="2:9" ht="15" thickTop="1" x14ac:dyDescent="0.35">
      <c r="B11" s="10" t="s">
        <v>13</v>
      </c>
      <c r="C11" s="27">
        <f>133000+(0.22*90000)</f>
        <v>152800</v>
      </c>
      <c r="D11" s="28">
        <f>133000+(0.22*90000)</f>
        <v>152800</v>
      </c>
      <c r="F11" s="39"/>
      <c r="G11" s="39"/>
      <c r="H11" s="39"/>
      <c r="I11" s="39"/>
    </row>
    <row r="12" spans="2:9" ht="29" x14ac:dyDescent="0.35">
      <c r="B12" s="11" t="s">
        <v>22</v>
      </c>
      <c r="C12" s="27">
        <f>C11*1</f>
        <v>152800</v>
      </c>
      <c r="D12" s="28"/>
    </row>
    <row r="13" spans="2:9" ht="29" x14ac:dyDescent="0.35">
      <c r="B13" s="11" t="s">
        <v>21</v>
      </c>
      <c r="C13" s="29"/>
      <c r="D13" s="30">
        <f>D11+(D11*($C$8)*(-$C$5))</f>
        <v>223088</v>
      </c>
    </row>
    <row r="14" spans="2:9" x14ac:dyDescent="0.35">
      <c r="B14" s="10" t="s">
        <v>33</v>
      </c>
      <c r="C14" s="35">
        <f>C12*$C$6/1000000</f>
        <v>64.176000000000002</v>
      </c>
      <c r="D14" s="36">
        <f>D13*$C$6/1000000</f>
        <v>93.696960000000004</v>
      </c>
      <c r="F14" s="32"/>
    </row>
    <row r="15" spans="2:9" x14ac:dyDescent="0.35">
      <c r="B15" s="10" t="s">
        <v>32</v>
      </c>
      <c r="C15" s="37">
        <f>(C14*$C$5)*(1+$C$9)</f>
        <v>32.248439999999995</v>
      </c>
      <c r="D15" s="38">
        <f>(D14*$C$5)*(1+$C$9)</f>
        <v>47.082722399999994</v>
      </c>
      <c r="F15" s="32"/>
    </row>
    <row r="16" spans="2:9" ht="15" thickBot="1" x14ac:dyDescent="0.4">
      <c r="B16" s="12" t="s">
        <v>17</v>
      </c>
      <c r="C16" s="18">
        <f>C15*$C$7*1000</f>
        <v>44.358374188799992</v>
      </c>
      <c r="D16" s="19">
        <f>D15*$C$7*1000</f>
        <v>64.763226315647998</v>
      </c>
    </row>
    <row r="17" spans="2:6" x14ac:dyDescent="0.35">
      <c r="B17" s="9"/>
      <c r="C17" s="7"/>
      <c r="D17" s="7"/>
    </row>
    <row r="18" spans="2:6" x14ac:dyDescent="0.35">
      <c r="B18" s="42" t="s">
        <v>23</v>
      </c>
      <c r="C18" s="8"/>
      <c r="D18" s="8"/>
      <c r="F18" s="3"/>
    </row>
    <row r="19" spans="2:6" x14ac:dyDescent="0.35">
      <c r="B19" s="4" t="s">
        <v>27</v>
      </c>
      <c r="C19" s="4"/>
      <c r="D19" s="6"/>
    </row>
    <row r="20" spans="2:6" x14ac:dyDescent="0.35">
      <c r="B20" s="20" t="s">
        <v>0</v>
      </c>
      <c r="C20" s="20"/>
      <c r="D20" s="21" t="s">
        <v>8</v>
      </c>
      <c r="E20" s="20" t="s">
        <v>10</v>
      </c>
    </row>
    <row r="21" spans="2:6" x14ac:dyDescent="0.35">
      <c r="B21" s="22" t="s">
        <v>1</v>
      </c>
      <c r="C21" s="22"/>
      <c r="D21" s="23">
        <v>26813925000</v>
      </c>
      <c r="E21" s="22"/>
      <c r="F21" s="6"/>
    </row>
    <row r="22" spans="2:6" x14ac:dyDescent="0.35">
      <c r="B22" s="9" t="s">
        <v>2</v>
      </c>
      <c r="C22" s="9"/>
      <c r="D22" s="8">
        <v>7940183683</v>
      </c>
      <c r="E22" s="9"/>
    </row>
    <row r="23" spans="2:6" x14ac:dyDescent="0.35">
      <c r="B23" s="9" t="s">
        <v>3</v>
      </c>
      <c r="C23" s="9"/>
      <c r="D23" s="8">
        <v>2487183916</v>
      </c>
      <c r="E23" s="9"/>
    </row>
    <row r="24" spans="2:6" x14ac:dyDescent="0.35">
      <c r="B24" s="9" t="s">
        <v>4</v>
      </c>
      <c r="C24" s="9"/>
      <c r="D24" s="8">
        <v>196000000</v>
      </c>
      <c r="E24" s="9"/>
      <c r="F24" s="6"/>
    </row>
    <row r="25" spans="2:6" x14ac:dyDescent="0.35">
      <c r="B25" s="9" t="s">
        <v>5</v>
      </c>
      <c r="C25" s="9"/>
      <c r="D25" s="8">
        <v>804000000</v>
      </c>
      <c r="E25" s="9"/>
      <c r="F25" s="6"/>
    </row>
    <row r="26" spans="2:6" x14ac:dyDescent="0.35">
      <c r="B26" s="9" t="s">
        <v>6</v>
      </c>
      <c r="C26" s="9"/>
      <c r="D26" s="8">
        <v>90000000</v>
      </c>
      <c r="E26" s="9"/>
    </row>
    <row r="27" spans="2:6" x14ac:dyDescent="0.35">
      <c r="B27" s="24" t="s">
        <v>7</v>
      </c>
      <c r="C27" s="24"/>
      <c r="D27" s="25">
        <v>150000000</v>
      </c>
      <c r="E27" s="24"/>
    </row>
    <row r="28" spans="2:6" x14ac:dyDescent="0.35">
      <c r="B28" s="20" t="s">
        <v>9</v>
      </c>
      <c r="C28" s="20"/>
      <c r="D28" s="21">
        <v>38481292599</v>
      </c>
      <c r="E28" s="21">
        <f>D28-D22-D23</f>
        <v>28053925000</v>
      </c>
    </row>
    <row r="29" spans="2:6" x14ac:dyDescent="0.35">
      <c r="B29" s="5" t="s">
        <v>26</v>
      </c>
      <c r="C29" s="5"/>
      <c r="D29" s="2"/>
    </row>
    <row r="30" spans="2:6" x14ac:dyDescent="0.35">
      <c r="B30" s="1"/>
    </row>
    <row r="31" spans="2:6" x14ac:dyDescent="0.35">
      <c r="B31" s="40" t="s">
        <v>34</v>
      </c>
    </row>
    <row r="32" spans="2:6" x14ac:dyDescent="0.35">
      <c r="B32" s="40"/>
    </row>
    <row r="33" spans="2:6" ht="27" customHeight="1" x14ac:dyDescent="0.35">
      <c r="B33" s="41" t="s">
        <v>35</v>
      </c>
      <c r="C33" s="41"/>
      <c r="D33" s="41"/>
      <c r="E33" s="41"/>
      <c r="F33" s="41"/>
    </row>
    <row r="35" spans="2:6" x14ac:dyDescent="0.35">
      <c r="B35" s="33" t="s">
        <v>30</v>
      </c>
    </row>
    <row r="36" spans="2:6" ht="25.5" customHeight="1" x14ac:dyDescent="0.35">
      <c r="B36" s="43" t="s">
        <v>36</v>
      </c>
      <c r="C36" s="43"/>
      <c r="D36" s="43"/>
      <c r="E36" s="43"/>
      <c r="F36" s="43"/>
    </row>
  </sheetData>
  <mergeCells count="4">
    <mergeCell ref="F9:I11"/>
    <mergeCell ref="B33:F33"/>
    <mergeCell ref="B36:F36"/>
    <mergeCell ref="B3:G3"/>
  </mergeCells>
  <pageMargins left="0.7" right="0.7" top="0.75" bottom="0.75"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IFPRI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znyirenda</dc:creator>
  <cp:lastModifiedBy>Administrator</cp:lastModifiedBy>
  <cp:lastPrinted>2019-03-01T10:12:22Z</cp:lastPrinted>
  <dcterms:created xsi:type="dcterms:W3CDTF">2019-02-28T07:38:55Z</dcterms:created>
  <dcterms:modified xsi:type="dcterms:W3CDTF">2019-04-02T05:56:27Z</dcterms:modified>
</cp:coreProperties>
</file>